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СР" sheetId="5" r:id="rId1"/>
  </sheets>
  <definedNames>
    <definedName name="_xlnm.Print_Area" localSheetId="0">ССР!$A$1:$M$110</definedName>
  </definedNames>
  <calcPr calcId="124519"/>
</workbook>
</file>

<file path=xl/calcChain.xml><?xml version="1.0" encoding="utf-8"?>
<calcChain xmlns="http://schemas.openxmlformats.org/spreadsheetml/2006/main">
  <c r="J63" i="5"/>
  <c r="L52"/>
  <c r="L47"/>
  <c r="L25"/>
  <c r="M25"/>
  <c r="L56"/>
  <c r="M56"/>
  <c r="L58"/>
  <c r="M58"/>
  <c r="L57"/>
  <c r="M57"/>
  <c r="L55"/>
  <c r="M34"/>
  <c r="L35"/>
  <c r="M28"/>
  <c r="K38"/>
  <c r="J38"/>
  <c r="J35"/>
  <c r="J39" s="1"/>
  <c r="J42" s="1"/>
  <c r="J43" s="1"/>
  <c r="M55"/>
  <c r="I26"/>
  <c r="K29"/>
  <c r="K39" s="1"/>
  <c r="K44" s="1"/>
  <c r="K50" s="1"/>
  <c r="K60" s="1"/>
  <c r="K61" s="1"/>
  <c r="K62" s="1"/>
  <c r="K63" s="1"/>
  <c r="K64" s="1"/>
  <c r="J29"/>
  <c r="I29"/>
  <c r="M29" s="1"/>
  <c r="K32"/>
  <c r="J32"/>
  <c r="M32" s="1"/>
  <c r="I32"/>
  <c r="M31"/>
  <c r="M24"/>
  <c r="M26" s="1"/>
  <c r="M47"/>
  <c r="I38"/>
  <c r="M37"/>
  <c r="K35"/>
  <c r="I35"/>
  <c r="I39" s="1"/>
  <c r="M35"/>
  <c r="M38"/>
  <c r="J64"/>
  <c r="M52"/>
  <c r="M53" s="1"/>
  <c r="M60" s="1"/>
  <c r="L53"/>
  <c r="L26"/>
  <c r="L39" s="1"/>
  <c r="L44" s="1"/>
  <c r="L50" s="1"/>
  <c r="L60" s="1"/>
  <c r="L61" s="1"/>
  <c r="L62" s="1"/>
  <c r="L63" s="1"/>
  <c r="L64" s="1"/>
  <c r="I42" l="1"/>
  <c r="I43" s="1"/>
  <c r="I44" s="1"/>
  <c r="M39"/>
  <c r="J44"/>
  <c r="J46" s="1"/>
  <c r="J49" s="1"/>
  <c r="J50" s="1"/>
  <c r="J60" s="1"/>
  <c r="J61" s="1"/>
  <c r="M43"/>
  <c r="L48" l="1"/>
  <c r="M48" s="1"/>
  <c r="M44"/>
  <c r="I46"/>
  <c r="I49" l="1"/>
  <c r="I50" s="1"/>
  <c r="I60" s="1"/>
  <c r="I61" s="1"/>
  <c r="M46"/>
  <c r="M61" l="1"/>
  <c r="I62"/>
  <c r="I63" l="1"/>
  <c r="M62"/>
  <c r="I64" l="1"/>
  <c r="M64" s="1"/>
  <c r="M63"/>
</calcChain>
</file>

<file path=xl/sharedStrings.xml><?xml version="1.0" encoding="utf-8"?>
<sst xmlns="http://schemas.openxmlformats.org/spreadsheetml/2006/main" count="91" uniqueCount="87">
  <si>
    <t>СВОДНЫЙ СМЕТНЫЙ РАСЧЕТ СТОИМОСТИ СТРОИТЕЛЬСТВА</t>
  </si>
  <si>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</si>
  <si>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</si>
  <si>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</si>
  <si>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</si>
  <si>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</si>
  <si>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Глава 1. Подготовка территории строительства</t>
  </si>
  <si>
    <t>Глава 6. Наружные сети и сооружения водоснабжения, водоотведения, теплоснабжения и газоснабжения</t>
  </si>
  <si>
    <t>Глава 8. Временные здания и сооружения</t>
  </si>
  <si>
    <t>Глава 9. Прочие работы и затраты</t>
  </si>
  <si>
    <t>Глава 12. Проектные и изыскательские работы, авторский надзор</t>
  </si>
  <si>
    <t>Итого по главе 7</t>
  </si>
  <si>
    <t>Добровольное страхование, в том числе строительных рисков 3%</t>
  </si>
  <si>
    <t>Итого по главе 10</t>
  </si>
  <si>
    <t>Итого по главе 9</t>
  </si>
  <si>
    <t>Итого по главам 1-9</t>
  </si>
  <si>
    <t>Резерв средств на непредвиденные работы и затраты 2%</t>
  </si>
  <si>
    <t>Итого с непредвиденными</t>
  </si>
  <si>
    <t>монтажных работ</t>
  </si>
  <si>
    <t>оборудования, мебели, инвентаря</t>
  </si>
  <si>
    <t>прочих</t>
  </si>
  <si>
    <t>Итого по главе 2</t>
  </si>
  <si>
    <t>Итого по главе 6</t>
  </si>
  <si>
    <t>Глава 7. Благоустройство и озеленение территории</t>
  </si>
  <si>
    <t>ОСР №7-1</t>
  </si>
  <si>
    <t>Итого по главам 1-7</t>
  </si>
  <si>
    <t>ГСН81-05-01-2001, прил.1, п.4.2</t>
  </si>
  <si>
    <t>Временные здания и сооружения 1.8%</t>
  </si>
  <si>
    <t>Итого по главе 8</t>
  </si>
  <si>
    <t>Итого по главам 1-8</t>
  </si>
  <si>
    <t>ГСН81-05-01-2001, таб.4, п.11.4</t>
  </si>
  <si>
    <t>Дополнительные затраты при производстве работ в зимнее время 0.63%</t>
  </si>
  <si>
    <t>МДС81-35.2004</t>
  </si>
  <si>
    <t xml:space="preserve">Глава 10. Содержание службы заказчика. Строительный контроль. </t>
  </si>
  <si>
    <t>Итого по главе 12</t>
  </si>
  <si>
    <t>Итого по главам 1-12</t>
  </si>
  <si>
    <t>НК РФ</t>
  </si>
  <si>
    <t>Всего по сводному расчету</t>
  </si>
  <si>
    <t>Подготовка территории</t>
  </si>
  <si>
    <t>Театр Эстрады</t>
  </si>
  <si>
    <t>ОСР № 6-1</t>
  </si>
  <si>
    <t>Итого по главе 1</t>
  </si>
  <si>
    <t>Итого по главе 4</t>
  </si>
  <si>
    <t>Наружное и архитектурное освещение</t>
  </si>
  <si>
    <t>Благоустройство и озеленение территории</t>
  </si>
  <si>
    <t>Наружные сети водоснабжения, водоотведения и теплоснабжения</t>
  </si>
  <si>
    <t>ОСР № 9-1</t>
  </si>
  <si>
    <t>Проектно-изыскательские работы</t>
  </si>
  <si>
    <t>Составила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</si>
  <si>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</si>
  <si>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</si>
  <si>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</si>
  <si>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</si>
  <si>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</si>
  <si>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ОСР № 1-1</t>
  </si>
  <si>
    <t>ОСР № 2-1</t>
  </si>
  <si>
    <t>ОСР № 4-1</t>
  </si>
  <si>
    <t>Смета № 12-1</t>
  </si>
  <si>
    <t xml:space="preserve">Выгодоприобретатель: </t>
  </si>
  <si>
    <t xml:space="preserve">Содержание службы заказчика-застройщика </t>
  </si>
  <si>
    <t>Экспертиза проектной документации</t>
  </si>
  <si>
    <t>Постановление Правительства РФ от 05.03.2007 № 145</t>
  </si>
  <si>
    <t>Красовская А.В.</t>
  </si>
  <si>
    <t>Кузнецов Я. В.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</si>
  <si>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              </t>
    </r>
    <r>
      <rPr>
        <sz val="10"/>
        <color indexed="8"/>
        <rFont val="Calibri"/>
        <family val="2"/>
        <charset val="204"/>
      </rPr>
      <t>2012 г.</t>
    </r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</si>
  <si>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                         </t>
    </r>
    <r>
      <rPr>
        <sz val="10"/>
        <color indexed="8"/>
        <rFont val="Calibri"/>
        <family val="2"/>
        <charset val="204"/>
      </rPr>
      <t>2012 г.</t>
    </r>
  </si>
  <si>
    <t>строительных (ремонтно-строительных) работ</t>
  </si>
  <si>
    <t>Главный инженер проекта</t>
  </si>
  <si>
    <t>подпись (инициалы, фамилия)</t>
  </si>
  <si>
    <t>Заказчик</t>
  </si>
  <si>
    <t>должность, подпись (инициалы, фамилия)</t>
  </si>
  <si>
    <t>инженер-сметчик</t>
  </si>
  <si>
    <t>Затраты на проведение проверки достоверности определения сметной стоимости объекта</t>
  </si>
  <si>
    <t>Постановление Правительства РФ № 427 от 18 мая 2009г. п. «в»</t>
  </si>
  <si>
    <t>Письмо Ф.39/2435 от 20.06.2012 ФГУП "Ростех-инвентаризация-Федеральное БТИ"</t>
  </si>
  <si>
    <t>Подготовка технических планов и первичная инвентаризация</t>
  </si>
  <si>
    <t>Постановление Правительства РФ № 468 от 21.06.2010</t>
  </si>
  <si>
    <t>Расчет</t>
  </si>
  <si>
    <t>Компенсационная стоимость зеленых насаждений</t>
  </si>
  <si>
    <t xml:space="preserve">Пуско-наладочные работы вхолостую </t>
  </si>
  <si>
    <t>Корректировка проектно-сметной документации по объекту "Строительство театра эстрады г. Светлогорск, Калининградская область."</t>
  </si>
  <si>
    <t>Составлен ценах по состоянию на 01.2000 г.</t>
  </si>
  <si>
    <t>Сводный сметный расчет в сумме 507 790,47 тыс. руб.</t>
  </si>
  <si>
    <t>Глава 2. Основные объекты строительства</t>
  </si>
  <si>
    <t>Глава 4. Объекты энергетического хозяйства</t>
  </si>
  <si>
    <t>Руководитель проектной организации</t>
  </si>
  <si>
    <t>Налог на добавленную стоимость 20%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</si>
</sst>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Verdana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0" xfId="0" applyFont="1"/>
    <xf numFmtId="0" fontId="6" fillId="0" borderId="0" xfId="0" applyFont="1" applyAlignment="1"/>
    <xf numFmtId="0" fontId="7" fillId="0" borderId="0" xfId="0" applyFont="1"/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vertical="center" wrapText="1"/>
    </xf>
    <xf numFmtId="4" fontId="5" fillId="0" borderId="0" xfId="0" applyNumberFormat="1" applyFont="1" applyAlignment="1">
      <alignment wrapText="1"/>
    </xf>
    <xf numFmtId="0" fontId="7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vertical="center" wrapText="1"/>
    </xf>
    <xf numFmtId="4" fontId="7" fillId="0" borderId="0" xfId="0" applyNumberFormat="1" applyFont="1" applyAlignment="1">
      <alignment wrapText="1"/>
    </xf>
    <xf numFmtId="4" fontId="7" fillId="0" borderId="0" xfId="0" applyNumberFormat="1" applyFont="1"/>
    <xf numFmtId="2" fontId="8" fillId="0" borderId="1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2" xfId="0" applyFont="1" applyBorder="1" applyAlignment="1">
      <alignment wrapText="1"/>
    </xf>
    <xf numFmtId="4" fontId="5" fillId="0" borderId="2" xfId="0" applyNumberFormat="1" applyFont="1" applyBorder="1" applyAlignment="1">
      <alignment wrapText="1"/>
    </xf>
    <xf numFmtId="0" fontId="8" fillId="0" borderId="0" xfId="0" applyFont="1" applyAlignment="1"/>
    <xf numFmtId="0" fontId="5" fillId="0" borderId="0" xfId="0" applyFont="1" applyAlignment="1">
      <alignment vertical="top"/>
    </xf>
    <xf numFmtId="4" fontId="3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center" wrapText="1"/>
    </xf>
    <xf numFmtId="0" fontId="7" fillId="0" borderId="2" xfId="0" applyFont="1" applyBorder="1" applyAlignment="1">
      <alignment wrapText="1"/>
    </xf>
    <xf numFmtId="49" fontId="5" fillId="0" borderId="0" xfId="0" applyNumberFormat="1" applyFont="1" applyAlignment="1"/>
    <xf numFmtId="49" fontId="5" fillId="0" borderId="0" xfId="0" applyNumberFormat="1" applyFont="1" applyAlignment="1">
      <alignment wrapText="1"/>
    </xf>
    <xf numFmtId="0" fontId="5" fillId="0" borderId="0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wrapText="1"/>
    </xf>
    <xf numFmtId="49" fontId="5" fillId="0" borderId="2" xfId="0" applyNumberFormat="1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7" fillId="0" borderId="2" xfId="0" applyFont="1" applyBorder="1"/>
    <xf numFmtId="164" fontId="4" fillId="0" borderId="1" xfId="0" applyNumberFormat="1" applyFont="1" applyFill="1" applyBorder="1" applyAlignment="1">
      <alignment wrapText="1"/>
    </xf>
    <xf numFmtId="164" fontId="8" fillId="0" borderId="1" xfId="0" applyNumberFormat="1" applyFont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4" fillId="0" borderId="0" xfId="0" applyFont="1"/>
    <xf numFmtId="2" fontId="5" fillId="0" borderId="1" xfId="0" applyNumberFormat="1" applyFont="1" applyBorder="1" applyAlignment="1">
      <alignment vertical="center" wrapText="1"/>
    </xf>
    <xf numFmtId="49" fontId="4" fillId="0" borderId="0" xfId="0" applyNumberFormat="1" applyFont="1" applyAlignment="1"/>
    <xf numFmtId="0" fontId="7" fillId="0" borderId="0" xfId="0" applyFont="1"/>
    <xf numFmtId="0" fontId="5" fillId="0" borderId="0" xfId="0" applyFont="1" applyAlignment="1">
      <alignment horizontal="center" wrapText="1"/>
    </xf>
    <xf numFmtId="2" fontId="5" fillId="0" borderId="3" xfId="0" applyNumberFormat="1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 wrapText="1"/>
    </xf>
    <xf numFmtId="2" fontId="5" fillId="0" borderId="3" xfId="0" applyNumberFormat="1" applyFont="1" applyBorder="1" applyAlignment="1">
      <alignment horizontal="left" wrapText="1"/>
    </xf>
    <xf numFmtId="2" fontId="5" fillId="0" borderId="4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9"/>
  <sheetViews>
    <sheetView tabSelected="1" view="pageBreakPreview" zoomScale="60" workbookViewId="0"/>
  </sheetViews>
  <sheetFormatPr defaultColWidth="9.140625" defaultRowHeight="12.75"/>
  <cols>
    <col min="1" max="1" width="5.5703125" style="3" customWidth="1"/>
    <col min="2" max="2" width="10.140625" style="3" bestFit="1" customWidth="1"/>
    <col min="3" max="3" width="5.140625" style="3" customWidth="1"/>
    <col min="4" max="4" width="9.7109375" style="3" customWidth="1"/>
    <col min="5" max="5" width="9.140625" style="3" customWidth="1"/>
    <col min="6" max="7" width="10.28515625" style="3" customWidth="1"/>
    <col min="8" max="8" width="0.7109375" style="3" customWidth="1"/>
    <col min="9" max="9" width="13.7109375" style="3" customWidth="1"/>
    <col min="10" max="10" width="11.28515625" style="3" customWidth="1"/>
    <col min="11" max="11" width="12.140625" style="3" customWidth="1"/>
    <col min="12" max="12" width="12.85546875" style="3" customWidth="1"/>
    <col min="13" max="13" width="16.42578125" style="3" customWidth="1"/>
    <col min="14" max="14" width="13.7109375" style="3" bestFit="1" customWidth="1"/>
    <col min="15" max="16384" width="9.140625" style="3"/>
  </cols>
  <sheetData>
    <row r="1" spans="1:14">
      <c r="A1" s="1" t="s">
        <v>49</v>
      </c>
      <c r="J1" s="1" t="s">
        <v>50</v>
      </c>
    </row>
    <row r="2" spans="1:14">
      <c r="B2" s="1"/>
    </row>
    <row r="3" spans="1:14">
      <c r="A3" s="1" t="s">
        <v>51</v>
      </c>
      <c r="B3" s="1"/>
      <c r="J3" s="1" t="s">
        <v>58</v>
      </c>
    </row>
    <row r="5" spans="1:14">
      <c r="A5" s="19" t="s">
        <v>52</v>
      </c>
      <c r="C5" s="2"/>
      <c r="F5" s="2"/>
      <c r="G5" s="2"/>
      <c r="H5" s="2"/>
      <c r="I5" s="2"/>
      <c r="J5" s="19" t="s">
        <v>53</v>
      </c>
      <c r="K5" s="2"/>
      <c r="L5" s="2"/>
      <c r="M5" s="2"/>
      <c r="N5" s="2"/>
    </row>
    <row r="6" spans="1:14">
      <c r="A6" s="1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</row>
    <row r="7" spans="1:14">
      <c r="A7" s="1" t="s">
        <v>82</v>
      </c>
      <c r="C7" s="20"/>
      <c r="D7" s="20"/>
      <c r="E7" s="20"/>
      <c r="F7" s="20"/>
      <c r="G7" s="20"/>
      <c r="H7" s="20"/>
      <c r="I7" s="20"/>
      <c r="J7" s="1" t="s">
        <v>82</v>
      </c>
      <c r="K7" s="20"/>
      <c r="L7" s="20"/>
      <c r="M7" s="20"/>
      <c r="N7" s="20"/>
    </row>
    <row r="8" spans="1:14">
      <c r="A8" s="1"/>
      <c r="C8" s="20"/>
      <c r="D8" s="20"/>
      <c r="E8" s="20"/>
      <c r="F8" s="20"/>
      <c r="G8" s="20"/>
      <c r="H8" s="20"/>
      <c r="I8" s="20"/>
      <c r="J8" s="1"/>
      <c r="K8" s="20"/>
      <c r="L8" s="20"/>
      <c r="M8" s="20"/>
      <c r="N8" s="20"/>
    </row>
    <row r="9" spans="1:14">
      <c r="A9" s="1" t="s">
        <v>64</v>
      </c>
      <c r="C9" s="20"/>
      <c r="D9" s="19"/>
      <c r="F9" s="20"/>
      <c r="G9" s="20"/>
      <c r="H9" s="20"/>
      <c r="I9" s="20"/>
      <c r="J9" s="1" t="s">
        <v>65</v>
      </c>
      <c r="K9" s="20"/>
      <c r="L9" s="20"/>
      <c r="M9" s="20"/>
      <c r="N9" s="20"/>
    </row>
    <row r="10" spans="1:14">
      <c r="A10" s="1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</row>
    <row r="11" spans="1:14">
      <c r="A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70" t="s">
        <v>0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1"/>
    </row>
    <row r="15" spans="1:1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1"/>
      <c r="D16" s="1"/>
      <c r="E16" s="1"/>
      <c r="F16" s="1"/>
      <c r="G16" s="1"/>
      <c r="H16" s="29" t="s">
        <v>80</v>
      </c>
      <c r="I16" s="1"/>
      <c r="J16" s="1"/>
      <c r="K16" s="1"/>
      <c r="L16" s="1"/>
      <c r="M16" s="1"/>
      <c r="N16" s="1"/>
    </row>
    <row r="17" spans="1: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5">
      <c r="A18" s="40" t="s">
        <v>81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5" ht="30" customHeight="1">
      <c r="A20" s="71" t="s">
        <v>1</v>
      </c>
      <c r="B20" s="72" t="s">
        <v>2</v>
      </c>
      <c r="C20" s="72"/>
      <c r="D20" s="71" t="s">
        <v>3</v>
      </c>
      <c r="E20" s="71"/>
      <c r="F20" s="71"/>
      <c r="G20" s="71"/>
      <c r="H20" s="71"/>
      <c r="I20" s="71" t="s">
        <v>4</v>
      </c>
      <c r="J20" s="71"/>
      <c r="K20" s="71"/>
      <c r="L20" s="71"/>
      <c r="M20" s="71" t="s">
        <v>5</v>
      </c>
      <c r="N20" s="4"/>
      <c r="O20" s="5"/>
    </row>
    <row r="21" spans="1:15" ht="51">
      <c r="A21" s="71"/>
      <c r="B21" s="72"/>
      <c r="C21" s="72"/>
      <c r="D21" s="71"/>
      <c r="E21" s="71"/>
      <c r="F21" s="71"/>
      <c r="G21" s="71"/>
      <c r="H21" s="71"/>
      <c r="I21" s="6" t="s">
        <v>66</v>
      </c>
      <c r="J21" s="6" t="s">
        <v>18</v>
      </c>
      <c r="K21" s="6" t="s">
        <v>19</v>
      </c>
      <c r="L21" s="6" t="s">
        <v>20</v>
      </c>
      <c r="M21" s="71"/>
      <c r="N21" s="4"/>
      <c r="O21" s="5"/>
    </row>
    <row r="22" spans="1:15">
      <c r="A22" s="7">
        <v>1</v>
      </c>
      <c r="B22" s="68">
        <v>2</v>
      </c>
      <c r="C22" s="68"/>
      <c r="D22" s="68">
        <v>3</v>
      </c>
      <c r="E22" s="68"/>
      <c r="F22" s="68"/>
      <c r="G22" s="68"/>
      <c r="H22" s="68"/>
      <c r="I22" s="6">
        <v>4</v>
      </c>
      <c r="J22" s="6">
        <v>5</v>
      </c>
      <c r="K22" s="6">
        <v>6</v>
      </c>
      <c r="L22" s="6">
        <v>7</v>
      </c>
      <c r="M22" s="6">
        <v>8</v>
      </c>
      <c r="N22" s="4"/>
      <c r="O22" s="5"/>
    </row>
    <row r="23" spans="1:15">
      <c r="A23" s="49" t="s">
        <v>6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"/>
      <c r="O23" s="5"/>
    </row>
    <row r="24" spans="1:15">
      <c r="A24" s="6">
        <v>1</v>
      </c>
      <c r="B24" s="67" t="s">
        <v>54</v>
      </c>
      <c r="C24" s="67"/>
      <c r="D24" s="57" t="s">
        <v>38</v>
      </c>
      <c r="E24" s="57"/>
      <c r="F24" s="57"/>
      <c r="G24" s="57"/>
      <c r="H24" s="57"/>
      <c r="I24" s="36">
        <v>5459.62</v>
      </c>
      <c r="J24" s="37"/>
      <c r="K24" s="38"/>
      <c r="L24" s="38"/>
      <c r="M24" s="38">
        <f>SUM(I24:L24)</f>
        <v>5459.62</v>
      </c>
      <c r="N24" s="4"/>
      <c r="O24" s="5"/>
    </row>
    <row r="25" spans="1:15">
      <c r="A25" s="6">
        <v>2</v>
      </c>
      <c r="B25" s="47" t="s">
        <v>77</v>
      </c>
      <c r="C25" s="48"/>
      <c r="D25" s="50" t="s">
        <v>78</v>
      </c>
      <c r="E25" s="51"/>
      <c r="F25" s="51"/>
      <c r="G25" s="51"/>
      <c r="H25" s="52"/>
      <c r="I25" s="36"/>
      <c r="J25" s="37"/>
      <c r="K25" s="38"/>
      <c r="L25" s="38">
        <f>1314.855/8.11</f>
        <v>162.12762022194823</v>
      </c>
      <c r="M25" s="38">
        <f>SUM(I25:L25)</f>
        <v>162.12762022194823</v>
      </c>
      <c r="N25" s="4"/>
      <c r="O25" s="5"/>
    </row>
    <row r="26" spans="1:15">
      <c r="A26" s="6"/>
      <c r="B26" s="73"/>
      <c r="C26" s="74"/>
      <c r="D26" s="49" t="s">
        <v>41</v>
      </c>
      <c r="E26" s="49"/>
      <c r="F26" s="49"/>
      <c r="G26" s="49"/>
      <c r="H26" s="49"/>
      <c r="I26" s="11">
        <f>SUM(I24)</f>
        <v>5459.62</v>
      </c>
      <c r="J26" s="37"/>
      <c r="K26" s="38"/>
      <c r="L26" s="11">
        <f>SUM(L24:L25)</f>
        <v>162.12762022194823</v>
      </c>
      <c r="M26" s="11">
        <f>SUM(M24:M25)</f>
        <v>5621.7476202219477</v>
      </c>
      <c r="N26" s="4"/>
      <c r="O26" s="5"/>
    </row>
    <row r="27" spans="1:15">
      <c r="A27" s="49" t="s">
        <v>83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"/>
      <c r="O27" s="5"/>
    </row>
    <row r="28" spans="1:15" ht="12.75" customHeight="1">
      <c r="A28" s="6">
        <v>3</v>
      </c>
      <c r="B28" s="67" t="s">
        <v>55</v>
      </c>
      <c r="C28" s="67"/>
      <c r="D28" s="57" t="s">
        <v>39</v>
      </c>
      <c r="E28" s="57"/>
      <c r="F28" s="57"/>
      <c r="G28" s="57"/>
      <c r="H28" s="57"/>
      <c r="I28" s="36">
        <v>149678.28</v>
      </c>
      <c r="J28" s="36">
        <v>43893.52</v>
      </c>
      <c r="K28" s="36">
        <v>163830.07</v>
      </c>
      <c r="L28" s="34"/>
      <c r="M28" s="21">
        <f>SUM(I28:L28)</f>
        <v>357401.87</v>
      </c>
      <c r="N28" s="4"/>
      <c r="O28" s="5"/>
    </row>
    <row r="29" spans="1:15">
      <c r="A29" s="7"/>
      <c r="B29" s="67"/>
      <c r="C29" s="67"/>
      <c r="D29" s="49" t="s">
        <v>21</v>
      </c>
      <c r="E29" s="49"/>
      <c r="F29" s="49"/>
      <c r="G29" s="49"/>
      <c r="H29" s="49"/>
      <c r="I29" s="11">
        <f>SUM(I28)</f>
        <v>149678.28</v>
      </c>
      <c r="J29" s="11">
        <f>SUM(J28)</f>
        <v>43893.52</v>
      </c>
      <c r="K29" s="11">
        <f>SUM(K28)</f>
        <v>163830.07</v>
      </c>
      <c r="L29" s="35"/>
      <c r="M29" s="11">
        <f>SUM(I29:L29)</f>
        <v>357401.87</v>
      </c>
      <c r="N29" s="9"/>
      <c r="O29" s="5"/>
    </row>
    <row r="30" spans="1:15">
      <c r="A30" s="49" t="s">
        <v>84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9"/>
      <c r="O30" s="5"/>
    </row>
    <row r="31" spans="1:15" ht="12.75" customHeight="1">
      <c r="A31" s="6">
        <v>4</v>
      </c>
      <c r="B31" s="47" t="s">
        <v>56</v>
      </c>
      <c r="C31" s="48"/>
      <c r="D31" s="57" t="s">
        <v>43</v>
      </c>
      <c r="E31" s="57"/>
      <c r="F31" s="57"/>
      <c r="G31" s="57"/>
      <c r="H31" s="57"/>
      <c r="I31" s="39">
        <v>1078.8900000000001</v>
      </c>
      <c r="J31" s="39">
        <v>339.52</v>
      </c>
      <c r="K31" s="39">
        <v>1972.95</v>
      </c>
      <c r="L31" s="39"/>
      <c r="M31" s="39">
        <f>SUM(I31:L31)</f>
        <v>3391.36</v>
      </c>
      <c r="N31" s="9"/>
      <c r="O31" s="5"/>
    </row>
    <row r="32" spans="1:15">
      <c r="A32" s="7"/>
      <c r="B32" s="47"/>
      <c r="C32" s="48"/>
      <c r="D32" s="49" t="s">
        <v>42</v>
      </c>
      <c r="E32" s="49"/>
      <c r="F32" s="49"/>
      <c r="G32" s="49"/>
      <c r="H32" s="49"/>
      <c r="I32" s="11">
        <f>SUM(I31)</f>
        <v>1078.8900000000001</v>
      </c>
      <c r="J32" s="11">
        <f>SUM(J31)</f>
        <v>339.52</v>
      </c>
      <c r="K32" s="11">
        <f>SUM(K31)</f>
        <v>1972.95</v>
      </c>
      <c r="L32" s="11"/>
      <c r="M32" s="11">
        <f>SUM(I32:L32)</f>
        <v>3391.36</v>
      </c>
      <c r="N32" s="9"/>
      <c r="O32" s="5"/>
    </row>
    <row r="33" spans="1:15">
      <c r="A33" s="49" t="s">
        <v>7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"/>
      <c r="O33" s="5"/>
    </row>
    <row r="34" spans="1:15" ht="24.75" customHeight="1">
      <c r="A34" s="6">
        <v>5</v>
      </c>
      <c r="B34" s="65" t="s">
        <v>40</v>
      </c>
      <c r="C34" s="66"/>
      <c r="D34" s="50" t="s">
        <v>45</v>
      </c>
      <c r="E34" s="51"/>
      <c r="F34" s="51"/>
      <c r="G34" s="51"/>
      <c r="H34" s="52"/>
      <c r="I34" s="21">
        <v>2171.96</v>
      </c>
      <c r="J34" s="21">
        <v>29.75</v>
      </c>
      <c r="K34" s="21">
        <v>151.66</v>
      </c>
      <c r="L34" s="36">
        <v>0</v>
      </c>
      <c r="M34" s="21">
        <f>SUM(I34:L34)</f>
        <v>2353.37</v>
      </c>
      <c r="N34" s="4"/>
      <c r="O34" s="5"/>
    </row>
    <row r="35" spans="1:15">
      <c r="A35" s="7"/>
      <c r="B35" s="67"/>
      <c r="C35" s="67"/>
      <c r="D35" s="49" t="s">
        <v>22</v>
      </c>
      <c r="E35" s="49"/>
      <c r="F35" s="49"/>
      <c r="G35" s="49"/>
      <c r="H35" s="49"/>
      <c r="I35" s="11">
        <f>SUM(I34:I34)</f>
        <v>2171.96</v>
      </c>
      <c r="J35" s="11">
        <f>SUM(J34:J34)</f>
        <v>29.75</v>
      </c>
      <c r="K35" s="11">
        <f>SUM(K34:K34)</f>
        <v>151.66</v>
      </c>
      <c r="L35" s="11">
        <f>SUM(L34)</f>
        <v>0</v>
      </c>
      <c r="M35" s="11">
        <f>SUM(I35:L35)</f>
        <v>2353.37</v>
      </c>
      <c r="N35" s="5"/>
      <c r="O35" s="5"/>
    </row>
    <row r="36" spans="1:15">
      <c r="A36" s="49" t="s">
        <v>23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5"/>
      <c r="O36" s="5"/>
    </row>
    <row r="37" spans="1:15">
      <c r="A37" s="6">
        <v>6</v>
      </c>
      <c r="B37" s="67" t="s">
        <v>24</v>
      </c>
      <c r="C37" s="67"/>
      <c r="D37" s="57" t="s">
        <v>44</v>
      </c>
      <c r="E37" s="57"/>
      <c r="F37" s="57"/>
      <c r="G37" s="57"/>
      <c r="H37" s="57"/>
      <c r="I37" s="21">
        <v>28099.37</v>
      </c>
      <c r="J37" s="21">
        <v>362.12</v>
      </c>
      <c r="K37" s="21">
        <v>394.06799999999998</v>
      </c>
      <c r="L37" s="8"/>
      <c r="M37" s="8">
        <f>SUM(I37:L37)</f>
        <v>28855.557999999997</v>
      </c>
      <c r="N37" s="5"/>
      <c r="O37" s="5"/>
    </row>
    <row r="38" spans="1:15">
      <c r="A38" s="7"/>
      <c r="B38" s="67"/>
      <c r="C38" s="67"/>
      <c r="D38" s="49" t="s">
        <v>11</v>
      </c>
      <c r="E38" s="49"/>
      <c r="F38" s="49"/>
      <c r="G38" s="49"/>
      <c r="H38" s="49"/>
      <c r="I38" s="12">
        <f>SUM(I37:I37)</f>
        <v>28099.37</v>
      </c>
      <c r="J38" s="11">
        <f>SUM(J37:J37)</f>
        <v>362.12</v>
      </c>
      <c r="K38" s="11">
        <f>SUM(K37:K37)</f>
        <v>394.06799999999998</v>
      </c>
      <c r="L38" s="8"/>
      <c r="M38" s="12">
        <f>SUM(I38:L38)</f>
        <v>28855.557999999997</v>
      </c>
      <c r="N38" s="5"/>
      <c r="O38" s="5"/>
    </row>
    <row r="39" spans="1:15">
      <c r="A39" s="7"/>
      <c r="B39" s="67"/>
      <c r="C39" s="67"/>
      <c r="D39" s="49" t="s">
        <v>25</v>
      </c>
      <c r="E39" s="49"/>
      <c r="F39" s="49"/>
      <c r="G39" s="49"/>
      <c r="H39" s="49"/>
      <c r="I39" s="12">
        <f>I38+I35+I32+I29+I26</f>
        <v>186488.12</v>
      </c>
      <c r="J39" s="12">
        <f>J38+J35+J32+J29+J26</f>
        <v>44624.909999999996</v>
      </c>
      <c r="K39" s="12">
        <f>K38+K35+K32+K29+K26</f>
        <v>166348.74800000002</v>
      </c>
      <c r="L39" s="12">
        <f>L38+L35+L32+L29+L26</f>
        <v>162.12762022194823</v>
      </c>
      <c r="M39" s="12">
        <f>SUM(I39:L39)</f>
        <v>397623.90562022198</v>
      </c>
      <c r="N39" s="13"/>
      <c r="O39" s="5"/>
    </row>
    <row r="40" spans="1:15">
      <c r="A40" s="7"/>
      <c r="B40" s="67"/>
      <c r="C40" s="67"/>
      <c r="D40" s="57"/>
      <c r="E40" s="57"/>
      <c r="F40" s="57"/>
      <c r="G40" s="57"/>
      <c r="H40" s="57"/>
      <c r="I40" s="8"/>
      <c r="J40" s="8"/>
      <c r="K40" s="8"/>
      <c r="L40" s="8"/>
      <c r="M40" s="8"/>
      <c r="N40" s="5"/>
      <c r="O40" s="5"/>
    </row>
    <row r="41" spans="1:15">
      <c r="A41" s="49" t="s">
        <v>8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5"/>
      <c r="O41" s="5"/>
    </row>
    <row r="42" spans="1:15" ht="25.15" customHeight="1">
      <c r="A42" s="6">
        <v>7</v>
      </c>
      <c r="B42" s="67" t="s">
        <v>26</v>
      </c>
      <c r="C42" s="67"/>
      <c r="D42" s="59" t="s">
        <v>27</v>
      </c>
      <c r="E42" s="60"/>
      <c r="F42" s="60"/>
      <c r="G42" s="60"/>
      <c r="H42" s="61"/>
      <c r="I42" s="8">
        <f>I39/100*1.8</f>
        <v>3356.7861600000001</v>
      </c>
      <c r="J42" s="8">
        <f>J39/100*1.8</f>
        <v>803.24837999999988</v>
      </c>
      <c r="K42" s="8"/>
      <c r="L42" s="8"/>
      <c r="M42" s="8">
        <v>4160.04</v>
      </c>
      <c r="N42" s="5"/>
      <c r="O42" s="5"/>
    </row>
    <row r="43" spans="1:15">
      <c r="A43" s="7"/>
      <c r="B43" s="67"/>
      <c r="C43" s="67"/>
      <c r="D43" s="49" t="s">
        <v>28</v>
      </c>
      <c r="E43" s="49"/>
      <c r="F43" s="49"/>
      <c r="G43" s="49"/>
      <c r="H43" s="49"/>
      <c r="I43" s="12">
        <f>I42</f>
        <v>3356.7861600000001</v>
      </c>
      <c r="J43" s="12">
        <f>J42</f>
        <v>803.24837999999988</v>
      </c>
      <c r="K43" s="12"/>
      <c r="L43" s="12"/>
      <c r="M43" s="12">
        <f>L43+K43+J43+I43</f>
        <v>4160.0345399999997</v>
      </c>
      <c r="N43" s="5"/>
      <c r="O43" s="5"/>
    </row>
    <row r="44" spans="1:15">
      <c r="A44" s="7"/>
      <c r="B44" s="67"/>
      <c r="C44" s="67"/>
      <c r="D44" s="49" t="s">
        <v>29</v>
      </c>
      <c r="E44" s="49"/>
      <c r="F44" s="49"/>
      <c r="G44" s="49"/>
      <c r="H44" s="49"/>
      <c r="I44" s="12">
        <f>I43+I39</f>
        <v>189844.90615999998</v>
      </c>
      <c r="J44" s="12">
        <f>J43+J39</f>
        <v>45428.158379999993</v>
      </c>
      <c r="K44" s="12">
        <f>K43+K39</f>
        <v>166348.74800000002</v>
      </c>
      <c r="L44" s="12">
        <f>L43+L39</f>
        <v>162.12762022194823</v>
      </c>
      <c r="M44" s="12">
        <f>SUM(I44:L44)</f>
        <v>401783.94016022194</v>
      </c>
      <c r="N44" s="13"/>
      <c r="O44" s="5"/>
    </row>
    <row r="45" spans="1:15">
      <c r="A45" s="49" t="s">
        <v>9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5"/>
      <c r="O45" s="5"/>
    </row>
    <row r="46" spans="1:15" ht="29.45" customHeight="1">
      <c r="A46" s="6">
        <v>8</v>
      </c>
      <c r="B46" s="75" t="s">
        <v>30</v>
      </c>
      <c r="C46" s="75"/>
      <c r="D46" s="59" t="s">
        <v>31</v>
      </c>
      <c r="E46" s="60"/>
      <c r="F46" s="60"/>
      <c r="G46" s="60"/>
      <c r="H46" s="61"/>
      <c r="I46" s="8">
        <f>I44/100*0.63</f>
        <v>1196.0229088079998</v>
      </c>
      <c r="J46" s="8">
        <f>J44/100*0.63</f>
        <v>286.19739779399993</v>
      </c>
      <c r="K46" s="8"/>
      <c r="L46" s="8"/>
      <c r="M46" s="8">
        <f>SUM(I46:L46)</f>
        <v>1482.2203066019997</v>
      </c>
    </row>
    <row r="47" spans="1:15">
      <c r="A47" s="6">
        <v>9</v>
      </c>
      <c r="B47" s="65" t="s">
        <v>46</v>
      </c>
      <c r="C47" s="66"/>
      <c r="D47" s="59" t="s">
        <v>79</v>
      </c>
      <c r="E47" s="60"/>
      <c r="F47" s="60"/>
      <c r="G47" s="60"/>
      <c r="H47" s="61"/>
      <c r="I47" s="8"/>
      <c r="J47" s="8"/>
      <c r="K47" s="8"/>
      <c r="L47" s="21">
        <f>320.68*0.8</f>
        <v>256.54400000000004</v>
      </c>
      <c r="M47" s="21">
        <f>L47+K47+J47+I47</f>
        <v>256.54400000000004</v>
      </c>
    </row>
    <row r="48" spans="1:15" ht="25.5" customHeight="1">
      <c r="A48" s="6">
        <v>10</v>
      </c>
      <c r="B48" s="56" t="s">
        <v>32</v>
      </c>
      <c r="C48" s="56"/>
      <c r="D48" s="57" t="s">
        <v>12</v>
      </c>
      <c r="E48" s="57"/>
      <c r="F48" s="57"/>
      <c r="G48" s="57"/>
      <c r="H48" s="57"/>
      <c r="I48" s="8"/>
      <c r="J48" s="8"/>
      <c r="K48" s="8"/>
      <c r="L48" s="8">
        <f>(I44+J44)/100*3</f>
        <v>7058.1919361999999</v>
      </c>
      <c r="M48" s="8">
        <f>L48+K48+J48+I48</f>
        <v>7058.1919361999999</v>
      </c>
    </row>
    <row r="49" spans="1:14">
      <c r="A49" s="7"/>
      <c r="B49" s="67"/>
      <c r="C49" s="67"/>
      <c r="D49" s="49" t="s">
        <v>14</v>
      </c>
      <c r="E49" s="49"/>
      <c r="F49" s="49"/>
      <c r="G49" s="49"/>
      <c r="H49" s="49"/>
      <c r="I49" s="12">
        <f>SUM(I46:I48)</f>
        <v>1196.0229088079998</v>
      </c>
      <c r="J49" s="12">
        <f>SUM(J46:J48)</f>
        <v>286.19739779399993</v>
      </c>
      <c r="K49" s="12"/>
      <c r="L49" s="12">
        <v>7314.73</v>
      </c>
      <c r="M49" s="12">
        <v>8796.9500000000007</v>
      </c>
      <c r="N49" s="14"/>
    </row>
    <row r="50" spans="1:14">
      <c r="A50" s="7"/>
      <c r="B50" s="69"/>
      <c r="C50" s="69"/>
      <c r="D50" s="49" t="s">
        <v>15</v>
      </c>
      <c r="E50" s="49"/>
      <c r="F50" s="49"/>
      <c r="G50" s="49"/>
      <c r="H50" s="49"/>
      <c r="I50" s="12">
        <f>I49+I44</f>
        <v>191040.92906880798</v>
      </c>
      <c r="J50" s="12">
        <f>J49+J44</f>
        <v>45714.355777793993</v>
      </c>
      <c r="K50" s="12">
        <f>K49+K44</f>
        <v>166348.74800000002</v>
      </c>
      <c r="L50" s="12">
        <f>L49+L44</f>
        <v>7476.8576202219474</v>
      </c>
      <c r="M50" s="12">
        <v>410580.9</v>
      </c>
      <c r="N50" s="14"/>
    </row>
    <row r="51" spans="1:14">
      <c r="A51" s="49" t="s">
        <v>33</v>
      </c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</row>
    <row r="52" spans="1:14" ht="50.25" customHeight="1">
      <c r="A52" s="6">
        <v>11</v>
      </c>
      <c r="B52" s="65" t="s">
        <v>76</v>
      </c>
      <c r="C52" s="66"/>
      <c r="D52" s="50" t="s">
        <v>59</v>
      </c>
      <c r="E52" s="51"/>
      <c r="F52" s="51"/>
      <c r="G52" s="51"/>
      <c r="H52" s="52"/>
      <c r="I52" s="10"/>
      <c r="J52" s="10"/>
      <c r="K52" s="10"/>
      <c r="L52" s="8">
        <f>(M50+M59)/100*1.23</f>
        <v>5126.2318859999996</v>
      </c>
      <c r="M52" s="41">
        <f>L52+K52+J52+I52</f>
        <v>5126.2318859999996</v>
      </c>
    </row>
    <row r="53" spans="1:14">
      <c r="A53" s="10"/>
      <c r="B53" s="69"/>
      <c r="C53" s="69"/>
      <c r="D53" s="53" t="s">
        <v>13</v>
      </c>
      <c r="E53" s="54"/>
      <c r="F53" s="54"/>
      <c r="G53" s="54"/>
      <c r="H53" s="55"/>
      <c r="I53" s="10"/>
      <c r="J53" s="10"/>
      <c r="K53" s="10"/>
      <c r="L53" s="15">
        <f>L52</f>
        <v>5126.2318859999996</v>
      </c>
      <c r="M53" s="15">
        <f>M52</f>
        <v>5126.2318859999996</v>
      </c>
    </row>
    <row r="54" spans="1:14" ht="12.75" customHeight="1">
      <c r="A54" s="49" t="s">
        <v>10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</row>
    <row r="55" spans="1:14" ht="12.75" customHeight="1">
      <c r="A55" s="6">
        <v>12</v>
      </c>
      <c r="B55" s="63" t="s">
        <v>57</v>
      </c>
      <c r="C55" s="64"/>
      <c r="D55" s="50" t="s">
        <v>47</v>
      </c>
      <c r="E55" s="51"/>
      <c r="F55" s="51"/>
      <c r="G55" s="51"/>
      <c r="H55" s="52"/>
      <c r="I55" s="8"/>
      <c r="J55" s="8"/>
      <c r="K55" s="8"/>
      <c r="L55" s="21">
        <f>16779.66/3.13</f>
        <v>5360.9137380191696</v>
      </c>
      <c r="M55" s="21">
        <f>L55+K55+J55+I55</f>
        <v>5360.9137380191696</v>
      </c>
    </row>
    <row r="56" spans="1:14" ht="78.75" customHeight="1">
      <c r="A56" s="6">
        <v>13</v>
      </c>
      <c r="B56" s="63" t="s">
        <v>74</v>
      </c>
      <c r="C56" s="64"/>
      <c r="D56" s="59" t="s">
        <v>75</v>
      </c>
      <c r="E56" s="60"/>
      <c r="F56" s="60"/>
      <c r="G56" s="60"/>
      <c r="H56" s="61"/>
      <c r="I56" s="8"/>
      <c r="J56" s="8"/>
      <c r="K56" s="8"/>
      <c r="L56" s="21">
        <f>3525.41/8.11</f>
        <v>434.69913686806416</v>
      </c>
      <c r="M56" s="21">
        <f>SUM(I56:L56)</f>
        <v>434.69913686806416</v>
      </c>
    </row>
    <row r="57" spans="1:14" ht="52.5" customHeight="1">
      <c r="A57" s="6">
        <v>14</v>
      </c>
      <c r="B57" s="45" t="s">
        <v>61</v>
      </c>
      <c r="C57" s="46"/>
      <c r="D57" s="59" t="s">
        <v>60</v>
      </c>
      <c r="E57" s="60"/>
      <c r="F57" s="60"/>
      <c r="G57" s="60"/>
      <c r="H57" s="61"/>
      <c r="I57" s="8"/>
      <c r="J57" s="8"/>
      <c r="K57" s="8"/>
      <c r="L57" s="21">
        <f>1262.969/3.287</f>
        <v>384.23151810161244</v>
      </c>
      <c r="M57" s="8">
        <f>SUM(I57:L57)</f>
        <v>384.23151810161244</v>
      </c>
    </row>
    <row r="58" spans="1:14" ht="55.5" customHeight="1">
      <c r="A58" s="6">
        <v>15</v>
      </c>
      <c r="B58" s="45" t="s">
        <v>73</v>
      </c>
      <c r="C58" s="46"/>
      <c r="D58" s="59" t="s">
        <v>72</v>
      </c>
      <c r="E58" s="60"/>
      <c r="F58" s="60"/>
      <c r="G58" s="60"/>
      <c r="H58" s="61"/>
      <c r="I58" s="8"/>
      <c r="J58" s="8"/>
      <c r="K58" s="8"/>
      <c r="L58" s="21">
        <f>20/3.287</f>
        <v>6.0845756008518403</v>
      </c>
      <c r="M58" s="8">
        <f>SUM(I58:L58)</f>
        <v>6.0845756008518403</v>
      </c>
    </row>
    <row r="59" spans="1:14" ht="12.75" customHeight="1">
      <c r="A59" s="10"/>
      <c r="B59" s="47"/>
      <c r="C59" s="48"/>
      <c r="D59" s="53" t="s">
        <v>34</v>
      </c>
      <c r="E59" s="54"/>
      <c r="F59" s="54"/>
      <c r="G59" s="54"/>
      <c r="H59" s="55"/>
      <c r="I59" s="8"/>
      <c r="J59" s="8"/>
      <c r="K59" s="8"/>
      <c r="L59" s="12">
        <v>6185.92</v>
      </c>
      <c r="M59" s="12">
        <v>6185.92</v>
      </c>
    </row>
    <row r="60" spans="1:14" ht="12.75" customHeight="1">
      <c r="A60" s="10"/>
      <c r="B60" s="47"/>
      <c r="C60" s="48"/>
      <c r="D60" s="53" t="s">
        <v>35</v>
      </c>
      <c r="E60" s="54"/>
      <c r="F60" s="54"/>
      <c r="G60" s="54"/>
      <c r="H60" s="55"/>
      <c r="I60" s="12">
        <f>I50+I59+I53</f>
        <v>191040.92906880798</v>
      </c>
      <c r="J60" s="12">
        <f>J50+J59+J53</f>
        <v>45714.355777793993</v>
      </c>
      <c r="K60" s="12">
        <f>K50+K59+K53</f>
        <v>166348.74800000002</v>
      </c>
      <c r="L60" s="12">
        <f>L59+L53+L50</f>
        <v>18789.009506221948</v>
      </c>
      <c r="M60" s="12">
        <f>M59+M53+M50</f>
        <v>421893.05188600003</v>
      </c>
    </row>
    <row r="61" spans="1:14" ht="12.75" customHeight="1">
      <c r="A61" s="10">
        <v>16</v>
      </c>
      <c r="B61" s="47" t="s">
        <v>32</v>
      </c>
      <c r="C61" s="48"/>
      <c r="D61" s="50" t="s">
        <v>16</v>
      </c>
      <c r="E61" s="51"/>
      <c r="F61" s="51"/>
      <c r="G61" s="51"/>
      <c r="H61" s="52"/>
      <c r="I61" s="8">
        <f>I60/100*2</f>
        <v>3820.8185813761597</v>
      </c>
      <c r="J61" s="8">
        <f>J60/100*2</f>
        <v>914.28711555587984</v>
      </c>
      <c r="K61" s="8">
        <f>K60/100*2</f>
        <v>3326.9749600000005</v>
      </c>
      <c r="L61" s="8">
        <f>L60/100*2</f>
        <v>375.78019012443895</v>
      </c>
      <c r="M61" s="8">
        <f>SUM(I61:L61)</f>
        <v>8437.8608470564795</v>
      </c>
    </row>
    <row r="62" spans="1:14" ht="12.75" customHeight="1">
      <c r="A62" s="10"/>
      <c r="B62" s="47"/>
      <c r="C62" s="48"/>
      <c r="D62" s="50" t="s">
        <v>17</v>
      </c>
      <c r="E62" s="51"/>
      <c r="F62" s="51"/>
      <c r="G62" s="51"/>
      <c r="H62" s="52"/>
      <c r="I62" s="8">
        <f>I61+I60</f>
        <v>194861.74765018414</v>
      </c>
      <c r="J62" s="8">
        <v>46628.65</v>
      </c>
      <c r="K62" s="8">
        <f>K61+K60</f>
        <v>169675.72296000001</v>
      </c>
      <c r="L62" s="8">
        <f>L61+L60</f>
        <v>19164.789696346386</v>
      </c>
      <c r="M62" s="8">
        <f>SUM(I62:L62)</f>
        <v>430330.91030653054</v>
      </c>
    </row>
    <row r="63" spans="1:14" ht="12.75" customHeight="1">
      <c r="A63" s="10"/>
      <c r="B63" s="47" t="s">
        <v>36</v>
      </c>
      <c r="C63" s="48"/>
      <c r="D63" s="53" t="s">
        <v>86</v>
      </c>
      <c r="E63" s="54"/>
      <c r="F63" s="54"/>
      <c r="G63" s="54"/>
      <c r="H63" s="55"/>
      <c r="I63" s="12">
        <f>I62/100*20</f>
        <v>38972.349530036823</v>
      </c>
      <c r="J63" s="12">
        <f>J62/100*20</f>
        <v>9325.73</v>
      </c>
      <c r="K63" s="12">
        <f>K62/100*20</f>
        <v>33935.144592000004</v>
      </c>
      <c r="L63" s="12">
        <f>L62/100*20</f>
        <v>3832.9579392692772</v>
      </c>
      <c r="M63" s="12">
        <f>SUM(I63:L63)</f>
        <v>86066.182061306114</v>
      </c>
    </row>
    <row r="64" spans="1:14" ht="12.75" customHeight="1">
      <c r="A64" s="10"/>
      <c r="B64" s="63"/>
      <c r="C64" s="64"/>
      <c r="D64" s="53" t="s">
        <v>37</v>
      </c>
      <c r="E64" s="54"/>
      <c r="F64" s="54"/>
      <c r="G64" s="54"/>
      <c r="H64" s="55"/>
      <c r="I64" s="12">
        <f>I63+I62</f>
        <v>233834.09718022097</v>
      </c>
      <c r="J64" s="12">
        <f>J63+J62</f>
        <v>55954.380000000005</v>
      </c>
      <c r="K64" s="12">
        <f>K63+K62</f>
        <v>203610.86755200001</v>
      </c>
      <c r="L64" s="12">
        <f>L63+L62</f>
        <v>22997.747635615662</v>
      </c>
      <c r="M64" s="12">
        <f>SUM(I64:L64)</f>
        <v>516397.09236783662</v>
      </c>
    </row>
    <row r="65" spans="1:13">
      <c r="A65" s="5"/>
      <c r="B65" s="62"/>
      <c r="C65" s="62"/>
      <c r="D65" s="44"/>
      <c r="E65" s="44"/>
      <c r="F65" s="44"/>
      <c r="G65" s="44"/>
      <c r="H65" s="44"/>
      <c r="I65" s="5"/>
      <c r="J65" s="5"/>
      <c r="K65" s="5"/>
      <c r="L65" s="5"/>
      <c r="M65" s="5"/>
    </row>
    <row r="66" spans="1:13">
      <c r="A66" s="5"/>
      <c r="B66" s="23"/>
      <c r="C66" s="23"/>
      <c r="D66" s="22"/>
      <c r="E66" s="22"/>
      <c r="F66" s="22"/>
      <c r="G66" s="22"/>
      <c r="H66" s="22"/>
      <c r="I66" s="5"/>
      <c r="J66" s="5"/>
      <c r="K66" s="5"/>
      <c r="L66" s="5"/>
      <c r="M66" s="13"/>
    </row>
    <row r="67" spans="1:13">
      <c r="A67" s="5"/>
      <c r="B67" s="42" t="s">
        <v>85</v>
      </c>
      <c r="C67" s="25"/>
      <c r="D67" s="16"/>
      <c r="E67" s="16"/>
      <c r="F67" s="17"/>
      <c r="G67" s="17"/>
      <c r="H67" s="17"/>
      <c r="I67" s="18"/>
      <c r="J67" s="18"/>
      <c r="K67" s="18"/>
      <c r="L67" s="18"/>
      <c r="M67" s="4"/>
    </row>
    <row r="68" spans="1:13">
      <c r="A68" s="5"/>
      <c r="B68" s="58"/>
      <c r="C68" s="58"/>
      <c r="D68" s="4"/>
      <c r="E68" s="4"/>
      <c r="F68" s="4"/>
      <c r="G68" s="4"/>
      <c r="H68" s="4"/>
      <c r="I68" s="29" t="s">
        <v>68</v>
      </c>
      <c r="J68" s="5"/>
      <c r="K68" s="5"/>
      <c r="L68" s="5"/>
      <c r="M68" s="5"/>
    </row>
    <row r="69" spans="1:13">
      <c r="A69" s="5"/>
      <c r="B69" s="58"/>
      <c r="C69" s="58"/>
      <c r="D69" s="4"/>
      <c r="E69" s="4"/>
      <c r="F69" s="4"/>
      <c r="G69" s="4"/>
      <c r="H69" s="4"/>
      <c r="I69" s="5"/>
      <c r="J69" s="5"/>
      <c r="K69" s="5"/>
      <c r="L69" s="5"/>
      <c r="M69" s="5"/>
    </row>
    <row r="70" spans="1:13" ht="12.75" customHeight="1">
      <c r="A70" s="5"/>
      <c r="B70" s="25" t="s">
        <v>67</v>
      </c>
      <c r="C70" s="25"/>
      <c r="D70" s="27"/>
      <c r="E70" s="28"/>
      <c r="F70" s="28"/>
      <c r="G70" s="28"/>
      <c r="H70" s="28"/>
      <c r="I70" s="24"/>
      <c r="J70" s="24"/>
      <c r="K70" s="24"/>
      <c r="L70" s="24"/>
      <c r="M70" s="4" t="s">
        <v>63</v>
      </c>
    </row>
    <row r="71" spans="1:13">
      <c r="A71" s="5"/>
      <c r="B71" s="62"/>
      <c r="C71" s="62"/>
      <c r="D71" s="4"/>
      <c r="E71" s="4"/>
      <c r="F71" s="4"/>
      <c r="G71" s="4"/>
      <c r="H71" s="4"/>
      <c r="I71" s="29" t="s">
        <v>68</v>
      </c>
      <c r="J71" s="5"/>
      <c r="K71" s="5"/>
      <c r="L71" s="5"/>
      <c r="M71" s="5"/>
    </row>
    <row r="72" spans="1:13">
      <c r="A72" s="5"/>
      <c r="B72" s="26"/>
      <c r="C72" s="26"/>
      <c r="D72" s="4"/>
      <c r="E72" s="4"/>
      <c r="F72" s="4"/>
      <c r="G72" s="4"/>
      <c r="H72" s="4"/>
      <c r="I72" s="5"/>
      <c r="J72" s="5"/>
      <c r="K72" s="5"/>
      <c r="L72" s="5"/>
      <c r="M72" s="5"/>
    </row>
    <row r="73" spans="1:13">
      <c r="A73" s="5"/>
      <c r="B73" s="25" t="s">
        <v>48</v>
      </c>
      <c r="C73" s="31"/>
      <c r="D73" s="17"/>
      <c r="E73" s="32" t="s">
        <v>71</v>
      </c>
      <c r="F73" s="17"/>
      <c r="G73" s="17"/>
      <c r="H73" s="17"/>
      <c r="I73" s="33"/>
      <c r="J73" s="24"/>
      <c r="K73" s="24"/>
      <c r="L73" s="24"/>
      <c r="M73" s="4" t="s">
        <v>62</v>
      </c>
    </row>
    <row r="74" spans="1:13">
      <c r="A74" s="5"/>
      <c r="B74" s="30"/>
      <c r="C74" s="30"/>
      <c r="D74" s="4"/>
      <c r="E74" s="4"/>
      <c r="F74" s="4"/>
      <c r="G74" s="4"/>
      <c r="H74" s="4"/>
      <c r="I74" s="29" t="s">
        <v>68</v>
      </c>
      <c r="J74" s="5"/>
      <c r="K74" s="5"/>
      <c r="L74" s="5"/>
      <c r="M74" s="5"/>
    </row>
    <row r="75" spans="1:13">
      <c r="A75" s="5"/>
      <c r="B75" s="5"/>
      <c r="C75" s="5"/>
      <c r="D75" s="4"/>
      <c r="E75" s="4"/>
      <c r="F75" s="4"/>
      <c r="G75" s="4"/>
      <c r="H75" s="4"/>
      <c r="I75" s="5"/>
      <c r="J75" s="5"/>
      <c r="K75" s="5"/>
      <c r="L75" s="5"/>
      <c r="M75" s="5"/>
    </row>
    <row r="76" spans="1:13">
      <c r="A76" s="5"/>
      <c r="B76" s="25" t="s">
        <v>69</v>
      </c>
      <c r="C76" s="24"/>
      <c r="D76" s="17"/>
      <c r="E76" s="17"/>
      <c r="F76" s="17"/>
      <c r="G76" s="17"/>
      <c r="H76" s="17"/>
      <c r="I76" s="24"/>
      <c r="J76" s="24"/>
      <c r="K76" s="24"/>
      <c r="L76" s="24"/>
      <c r="M76" s="5"/>
    </row>
    <row r="77" spans="1:13">
      <c r="A77" s="5"/>
      <c r="B77" s="5"/>
      <c r="C77" s="5"/>
      <c r="D77" s="4"/>
      <c r="E77" s="4"/>
      <c r="F77" s="4"/>
      <c r="G77" s="4"/>
      <c r="H77" s="4"/>
      <c r="I77" s="29" t="s">
        <v>70</v>
      </c>
      <c r="J77" s="5"/>
      <c r="K77" s="5"/>
      <c r="L77" s="5"/>
      <c r="M77" s="5"/>
    </row>
    <row r="78" spans="1:13">
      <c r="A78" s="5"/>
      <c r="B78" s="5"/>
      <c r="C78" s="5"/>
      <c r="D78" s="4"/>
      <c r="E78" s="4"/>
      <c r="F78" s="4"/>
      <c r="G78" s="4"/>
      <c r="H78" s="4"/>
      <c r="I78" s="5"/>
      <c r="J78" s="5"/>
      <c r="K78" s="5"/>
      <c r="L78" s="5"/>
      <c r="M78" s="5"/>
    </row>
    <row r="79" spans="1:13">
      <c r="A79" s="5"/>
      <c r="B79" s="5"/>
      <c r="C79" s="5"/>
      <c r="D79" s="4"/>
      <c r="E79" s="4"/>
      <c r="F79" s="4"/>
      <c r="G79" s="4"/>
      <c r="H79" s="4"/>
      <c r="I79" s="5"/>
      <c r="J79" s="5"/>
      <c r="K79" s="5"/>
      <c r="L79" s="5"/>
      <c r="M79" s="5"/>
    </row>
    <row r="80" spans="1:13">
      <c r="A80" s="5"/>
      <c r="B80" s="5"/>
      <c r="C80" s="5"/>
      <c r="D80" s="4"/>
      <c r="E80" s="4"/>
      <c r="F80" s="4"/>
      <c r="G80" s="4"/>
      <c r="H80" s="4"/>
      <c r="I80" s="5"/>
      <c r="J80" s="5"/>
      <c r="K80" s="5"/>
      <c r="L80" s="5"/>
      <c r="M80" s="5"/>
    </row>
    <row r="81" spans="1:13">
      <c r="A81" s="5"/>
      <c r="B81" s="5"/>
      <c r="C81" s="5"/>
      <c r="D81" s="4"/>
      <c r="E81" s="4"/>
      <c r="F81" s="4"/>
      <c r="G81" s="4"/>
      <c r="H81" s="4"/>
      <c r="I81" s="5"/>
      <c r="J81" s="5"/>
      <c r="K81" s="5"/>
      <c r="L81" s="5"/>
      <c r="M81" s="5"/>
    </row>
    <row r="82" spans="1:13">
      <c r="A82" s="5"/>
      <c r="B82" s="5"/>
      <c r="C82" s="5"/>
      <c r="D82" s="4"/>
      <c r="E82" s="4"/>
      <c r="F82" s="4"/>
      <c r="G82" s="4"/>
      <c r="H82" s="4"/>
      <c r="I82" s="5"/>
      <c r="J82" s="5"/>
      <c r="K82" s="5"/>
      <c r="L82" s="5"/>
      <c r="M82" s="5"/>
    </row>
    <row r="83" spans="1:13">
      <c r="A83" s="5"/>
      <c r="B83" s="5"/>
      <c r="C83" s="5"/>
      <c r="D83" s="4"/>
      <c r="E83" s="4"/>
      <c r="F83" s="4"/>
      <c r="G83" s="4"/>
      <c r="H83" s="4"/>
      <c r="I83" s="5"/>
      <c r="J83" s="5"/>
      <c r="K83" s="5"/>
      <c r="L83" s="5"/>
      <c r="M83" s="5"/>
    </row>
    <row r="84" spans="1:13">
      <c r="A84" s="5"/>
      <c r="B84" s="5"/>
      <c r="C84" s="5"/>
      <c r="D84" s="4"/>
      <c r="E84" s="4"/>
      <c r="F84" s="4"/>
      <c r="G84" s="4"/>
      <c r="H84" s="4"/>
      <c r="I84" s="5"/>
      <c r="J84" s="5"/>
      <c r="K84" s="5"/>
      <c r="L84" s="5"/>
      <c r="M84" s="5"/>
    </row>
    <row r="85" spans="1:13">
      <c r="A85" s="5"/>
      <c r="B85" s="5"/>
      <c r="C85" s="5"/>
      <c r="D85" s="4"/>
      <c r="E85" s="4"/>
      <c r="F85" s="4"/>
      <c r="G85" s="4"/>
      <c r="H85" s="4"/>
      <c r="I85" s="5"/>
      <c r="J85" s="5"/>
      <c r="K85" s="5"/>
      <c r="L85" s="5"/>
      <c r="M85" s="5"/>
    </row>
    <row r="86" spans="1:13">
      <c r="A86" s="5"/>
      <c r="B86" s="5"/>
      <c r="C86" s="5"/>
      <c r="D86" s="4"/>
      <c r="E86" s="4"/>
      <c r="F86" s="4"/>
      <c r="G86" s="4"/>
      <c r="H86" s="4"/>
      <c r="I86" s="5"/>
      <c r="J86" s="5"/>
      <c r="K86" s="5"/>
      <c r="L86" s="5"/>
      <c r="M86" s="5"/>
    </row>
    <row r="87" spans="1:13" ht="11.25" customHeight="1">
      <c r="A87" s="5"/>
      <c r="B87" s="5"/>
      <c r="C87" s="5"/>
      <c r="D87" s="4"/>
      <c r="E87" s="4"/>
      <c r="F87" s="4"/>
      <c r="G87" s="4"/>
      <c r="H87" s="4"/>
      <c r="I87" s="5"/>
      <c r="J87" s="5"/>
      <c r="K87" s="5"/>
      <c r="L87" s="5"/>
      <c r="M87" s="5"/>
    </row>
    <row r="88" spans="1:13">
      <c r="A88" s="5"/>
      <c r="B88" s="5"/>
      <c r="C88" s="5"/>
      <c r="D88" s="4"/>
      <c r="E88" s="4"/>
      <c r="F88" s="4"/>
      <c r="G88" s="4"/>
      <c r="H88" s="4"/>
      <c r="I88" s="5"/>
      <c r="J88" s="5"/>
      <c r="K88" s="5"/>
      <c r="L88" s="5"/>
      <c r="M88" s="5"/>
    </row>
    <row r="89" spans="1:13">
      <c r="A89" s="5"/>
      <c r="B89" s="5"/>
      <c r="C89" s="5"/>
      <c r="D89" s="4"/>
      <c r="E89" s="4"/>
      <c r="F89" s="4"/>
      <c r="G89" s="4"/>
      <c r="H89" s="4"/>
      <c r="I89" s="5"/>
      <c r="J89" s="5"/>
      <c r="K89" s="5"/>
      <c r="L89" s="5"/>
      <c r="M89" s="5"/>
    </row>
    <row r="90" spans="1:13">
      <c r="A90" s="5"/>
      <c r="B90" s="5"/>
      <c r="C90" s="5"/>
      <c r="D90" s="4"/>
      <c r="E90" s="4"/>
      <c r="F90" s="4"/>
      <c r="G90" s="4"/>
      <c r="H90" s="4"/>
      <c r="I90" s="5"/>
      <c r="J90" s="5"/>
      <c r="K90" s="5"/>
      <c r="L90" s="5"/>
      <c r="M90" s="5"/>
    </row>
    <row r="91" spans="1:13">
      <c r="A91" s="5"/>
      <c r="B91" s="5"/>
      <c r="C91" s="5"/>
      <c r="D91" s="4"/>
      <c r="E91" s="4"/>
      <c r="F91" s="4"/>
      <c r="G91" s="4"/>
      <c r="H91" s="4"/>
      <c r="I91" s="5"/>
      <c r="J91" s="5"/>
      <c r="K91" s="5"/>
      <c r="L91" s="5"/>
      <c r="M91" s="5"/>
    </row>
    <row r="92" spans="1:13">
      <c r="A92" s="5"/>
      <c r="B92" s="5"/>
      <c r="C92" s="5"/>
      <c r="D92" s="4"/>
      <c r="E92" s="4"/>
      <c r="F92" s="4"/>
      <c r="G92" s="4"/>
      <c r="H92" s="4"/>
      <c r="I92" s="5"/>
      <c r="J92" s="5"/>
      <c r="K92" s="5"/>
      <c r="L92" s="5"/>
      <c r="M92" s="5"/>
    </row>
    <row r="93" spans="1:13">
      <c r="B93" s="43"/>
      <c r="C93" s="43"/>
      <c r="D93" s="44"/>
      <c r="E93" s="44"/>
      <c r="F93" s="44"/>
      <c r="G93" s="44"/>
      <c r="H93" s="44"/>
    </row>
    <row r="94" spans="1:13">
      <c r="B94" s="43"/>
      <c r="C94" s="43"/>
      <c r="D94" s="44"/>
      <c r="E94" s="44"/>
      <c r="F94" s="44"/>
      <c r="G94" s="44"/>
      <c r="H94" s="44"/>
    </row>
    <row r="95" spans="1:13">
      <c r="B95" s="43"/>
      <c r="C95" s="43"/>
      <c r="D95" s="44"/>
      <c r="E95" s="44"/>
      <c r="F95" s="44"/>
      <c r="G95" s="44"/>
      <c r="H95" s="44"/>
    </row>
    <row r="96" spans="1:13">
      <c r="B96" s="43"/>
      <c r="C96" s="43"/>
      <c r="D96" s="44"/>
      <c r="E96" s="44"/>
      <c r="F96" s="44"/>
      <c r="G96" s="44"/>
      <c r="H96" s="44"/>
    </row>
    <row r="97" spans="2:8">
      <c r="B97" s="43"/>
      <c r="C97" s="43"/>
      <c r="D97" s="44"/>
      <c r="E97" s="44"/>
      <c r="F97" s="44"/>
      <c r="G97" s="44"/>
      <c r="H97" s="44"/>
    </row>
    <row r="98" spans="2:8">
      <c r="B98" s="43"/>
      <c r="C98" s="43"/>
      <c r="D98" s="44"/>
      <c r="E98" s="44"/>
      <c r="F98" s="44"/>
      <c r="G98" s="44"/>
      <c r="H98" s="44"/>
    </row>
    <row r="99" spans="2:8">
      <c r="B99" s="43"/>
      <c r="C99" s="43"/>
      <c r="D99" s="44"/>
      <c r="E99" s="44"/>
      <c r="F99" s="44"/>
      <c r="G99" s="44"/>
      <c r="H99" s="44"/>
    </row>
    <row r="100" spans="2:8">
      <c r="B100" s="43"/>
      <c r="C100" s="43"/>
      <c r="D100" s="44"/>
      <c r="E100" s="44"/>
      <c r="F100" s="44"/>
      <c r="G100" s="44"/>
      <c r="H100" s="44"/>
    </row>
    <row r="101" spans="2:8">
      <c r="B101" s="43"/>
      <c r="C101" s="43"/>
      <c r="D101" s="44"/>
      <c r="E101" s="44"/>
      <c r="F101" s="44"/>
      <c r="G101" s="44"/>
      <c r="H101" s="44"/>
    </row>
    <row r="102" spans="2:8">
      <c r="B102" s="43"/>
      <c r="C102" s="43"/>
      <c r="D102" s="44"/>
      <c r="E102" s="44"/>
      <c r="F102" s="44"/>
      <c r="G102" s="44"/>
      <c r="H102" s="44"/>
    </row>
    <row r="103" spans="2:8">
      <c r="B103" s="43"/>
      <c r="C103" s="43"/>
      <c r="D103" s="44"/>
      <c r="E103" s="44"/>
      <c r="F103" s="44"/>
      <c r="G103" s="44"/>
      <c r="H103" s="44"/>
    </row>
    <row r="104" spans="2:8">
      <c r="B104" s="43"/>
      <c r="C104" s="43"/>
    </row>
    <row r="105" spans="2:8">
      <c r="B105" s="43"/>
      <c r="C105" s="43"/>
    </row>
    <row r="106" spans="2:8">
      <c r="B106" s="43"/>
      <c r="C106" s="43"/>
    </row>
    <row r="107" spans="2:8">
      <c r="B107" s="43"/>
      <c r="C107" s="43"/>
    </row>
    <row r="108" spans="2:8">
      <c r="B108" s="43"/>
      <c r="C108" s="43"/>
    </row>
    <row r="109" spans="2:8">
      <c r="B109" s="43"/>
      <c r="C109" s="43"/>
    </row>
    <row r="110" spans="2:8">
      <c r="B110" s="43"/>
      <c r="C110" s="43"/>
    </row>
    <row r="111" spans="2:8">
      <c r="B111" s="43"/>
      <c r="C111" s="43"/>
    </row>
    <row r="112" spans="2:8">
      <c r="B112" s="43"/>
      <c r="C112" s="43"/>
    </row>
    <row r="113" spans="2:3">
      <c r="B113" s="43"/>
      <c r="C113" s="43"/>
    </row>
    <row r="114" spans="2:3">
      <c r="B114" s="43"/>
      <c r="C114" s="43"/>
    </row>
    <row r="115" spans="2:3">
      <c r="B115" s="43"/>
      <c r="C115" s="43"/>
    </row>
    <row r="116" spans="2:3">
      <c r="B116" s="43"/>
      <c r="C116" s="43"/>
    </row>
    <row r="117" spans="2:3">
      <c r="B117" s="43"/>
      <c r="C117" s="43"/>
    </row>
    <row r="118" spans="2:3">
      <c r="B118" s="43"/>
      <c r="C118" s="43"/>
    </row>
    <row r="119" spans="2:3">
      <c r="B119" s="43"/>
      <c r="C119" s="43"/>
    </row>
    <row r="120" spans="2:3">
      <c r="B120" s="43"/>
      <c r="C120" s="43"/>
    </row>
    <row r="121" spans="2:3">
      <c r="B121" s="43"/>
      <c r="C121" s="43"/>
    </row>
    <row r="122" spans="2:3">
      <c r="B122" s="43"/>
      <c r="C122" s="43"/>
    </row>
    <row r="123" spans="2:3">
      <c r="B123" s="43"/>
      <c r="C123" s="43"/>
    </row>
    <row r="124" spans="2:3">
      <c r="B124" s="43"/>
      <c r="C124" s="43"/>
    </row>
    <row r="125" spans="2:3">
      <c r="B125" s="43"/>
      <c r="C125" s="43"/>
    </row>
    <row r="126" spans="2:3">
      <c r="B126" s="43"/>
      <c r="C126" s="43"/>
    </row>
    <row r="127" spans="2:3">
      <c r="B127" s="43"/>
      <c r="C127" s="43"/>
    </row>
    <row r="128" spans="2:3">
      <c r="B128" s="43"/>
      <c r="C128" s="43"/>
    </row>
    <row r="129" spans="2:3">
      <c r="B129" s="43"/>
      <c r="C129" s="43"/>
    </row>
    <row r="130" spans="2:3">
      <c r="B130" s="43"/>
      <c r="C130" s="43"/>
    </row>
    <row r="131" spans="2:3">
      <c r="B131" s="43"/>
      <c r="C131" s="43"/>
    </row>
    <row r="132" spans="2:3">
      <c r="B132" s="43"/>
      <c r="C132" s="43"/>
    </row>
    <row r="133" spans="2:3">
      <c r="B133" s="43"/>
      <c r="C133" s="43"/>
    </row>
    <row r="134" spans="2:3">
      <c r="B134" s="43"/>
      <c r="C134" s="43"/>
    </row>
    <row r="135" spans="2:3">
      <c r="B135" s="43"/>
      <c r="C135" s="43"/>
    </row>
    <row r="136" spans="2:3">
      <c r="B136" s="43"/>
      <c r="C136" s="43"/>
    </row>
    <row r="137" spans="2:3">
      <c r="B137" s="43"/>
      <c r="C137" s="43"/>
    </row>
    <row r="138" spans="2:3">
      <c r="B138" s="43"/>
      <c r="C138" s="43"/>
    </row>
    <row r="139" spans="2:3">
      <c r="B139" s="43"/>
      <c r="C139" s="43"/>
    </row>
    <row r="140" spans="2:3">
      <c r="B140" s="43"/>
      <c r="C140" s="43"/>
    </row>
    <row r="141" spans="2:3">
      <c r="B141" s="43"/>
      <c r="C141" s="43"/>
    </row>
    <row r="142" spans="2:3">
      <c r="B142" s="43"/>
      <c r="C142" s="43"/>
    </row>
    <row r="143" spans="2:3">
      <c r="B143" s="43"/>
      <c r="C143" s="43"/>
    </row>
    <row r="144" spans="2:3">
      <c r="B144" s="43"/>
      <c r="C144" s="43"/>
    </row>
    <row r="145" spans="2:3">
      <c r="B145" s="43"/>
      <c r="C145" s="43"/>
    </row>
    <row r="146" spans="2:3">
      <c r="B146" s="43"/>
      <c r="C146" s="43"/>
    </row>
    <row r="147" spans="2:3">
      <c r="B147" s="43"/>
      <c r="C147" s="43"/>
    </row>
    <row r="148" spans="2:3">
      <c r="B148" s="43"/>
      <c r="C148" s="43"/>
    </row>
    <row r="149" spans="2:3">
      <c r="B149" s="43"/>
      <c r="C149" s="43"/>
    </row>
    <row r="150" spans="2:3">
      <c r="B150" s="43"/>
      <c r="C150" s="43"/>
    </row>
    <row r="151" spans="2:3">
      <c r="B151" s="43"/>
      <c r="C151" s="43"/>
    </row>
    <row r="152" spans="2:3">
      <c r="B152" s="43"/>
      <c r="C152" s="43"/>
    </row>
    <row r="153" spans="2:3">
      <c r="B153" s="43"/>
      <c r="C153" s="43"/>
    </row>
    <row r="154" spans="2:3">
      <c r="B154" s="43"/>
      <c r="C154" s="43"/>
    </row>
    <row r="155" spans="2:3">
      <c r="B155" s="43"/>
      <c r="C155" s="43"/>
    </row>
    <row r="156" spans="2:3">
      <c r="B156" s="43"/>
      <c r="C156" s="43"/>
    </row>
    <row r="157" spans="2:3">
      <c r="B157" s="43"/>
      <c r="C157" s="43"/>
    </row>
    <row r="158" spans="2:3">
      <c r="B158" s="43"/>
      <c r="C158" s="43"/>
    </row>
    <row r="159" spans="2:3">
      <c r="B159" s="43"/>
      <c r="C159" s="43"/>
    </row>
    <row r="160" spans="2:3">
      <c r="B160" s="43"/>
      <c r="C160" s="43"/>
    </row>
    <row r="161" spans="2:3">
      <c r="B161" s="43"/>
      <c r="C161" s="43"/>
    </row>
    <row r="162" spans="2:3">
      <c r="B162" s="43"/>
      <c r="C162" s="43"/>
    </row>
    <row r="163" spans="2:3">
      <c r="B163" s="43"/>
      <c r="C163" s="43"/>
    </row>
    <row r="164" spans="2:3">
      <c r="B164" s="43"/>
      <c r="C164" s="43"/>
    </row>
    <row r="165" spans="2:3">
      <c r="B165" s="43"/>
      <c r="C165" s="43"/>
    </row>
    <row r="166" spans="2:3">
      <c r="B166" s="43"/>
      <c r="C166" s="43"/>
    </row>
    <row r="167" spans="2:3">
      <c r="B167" s="43"/>
      <c r="C167" s="43"/>
    </row>
    <row r="168" spans="2:3">
      <c r="B168" s="43"/>
      <c r="C168" s="43"/>
    </row>
    <row r="169" spans="2:3">
      <c r="B169" s="43"/>
      <c r="C169" s="43"/>
    </row>
    <row r="170" spans="2:3">
      <c r="B170" s="43"/>
      <c r="C170" s="43"/>
    </row>
    <row r="171" spans="2:3">
      <c r="B171" s="43"/>
      <c r="C171" s="43"/>
    </row>
    <row r="172" spans="2:3">
      <c r="B172" s="43"/>
      <c r="C172" s="43"/>
    </row>
    <row r="173" spans="2:3">
      <c r="B173" s="43"/>
      <c r="C173" s="43"/>
    </row>
    <row r="174" spans="2:3">
      <c r="B174" s="43"/>
      <c r="C174" s="43"/>
    </row>
    <row r="175" spans="2:3">
      <c r="B175" s="43"/>
      <c r="C175" s="43"/>
    </row>
    <row r="176" spans="2:3">
      <c r="B176" s="43"/>
      <c r="C176" s="43"/>
    </row>
    <row r="177" spans="2:3">
      <c r="B177" s="43"/>
      <c r="C177" s="43"/>
    </row>
    <row r="178" spans="2:3">
      <c r="B178" s="43"/>
      <c r="C178" s="43"/>
    </row>
    <row r="179" spans="2:3">
      <c r="B179" s="43"/>
      <c r="C179" s="43"/>
    </row>
    <row r="180" spans="2:3">
      <c r="B180" s="43"/>
      <c r="C180" s="43"/>
    </row>
    <row r="181" spans="2:3">
      <c r="B181" s="43"/>
      <c r="C181" s="43"/>
    </row>
    <row r="182" spans="2:3">
      <c r="B182" s="43"/>
      <c r="C182" s="43"/>
    </row>
    <row r="183" spans="2:3">
      <c r="B183" s="43"/>
      <c r="C183" s="43"/>
    </row>
    <row r="184" spans="2:3">
      <c r="B184" s="43"/>
      <c r="C184" s="43"/>
    </row>
    <row r="185" spans="2:3">
      <c r="B185" s="43"/>
      <c r="C185" s="43"/>
    </row>
    <row r="186" spans="2:3">
      <c r="B186" s="43"/>
      <c r="C186" s="43"/>
    </row>
    <row r="187" spans="2:3">
      <c r="B187" s="43"/>
      <c r="C187" s="43"/>
    </row>
    <row r="188" spans="2:3">
      <c r="B188" s="43"/>
      <c r="C188" s="43"/>
    </row>
    <row r="189" spans="2:3">
      <c r="B189" s="43"/>
      <c r="C189" s="43"/>
    </row>
    <row r="190" spans="2:3">
      <c r="B190" s="43"/>
      <c r="C190" s="43"/>
    </row>
    <row r="191" spans="2:3">
      <c r="B191" s="43"/>
      <c r="C191" s="43"/>
    </row>
    <row r="192" spans="2:3">
      <c r="B192" s="43"/>
      <c r="C192" s="43"/>
    </row>
    <row r="193" spans="2:3">
      <c r="B193" s="43"/>
      <c r="C193" s="43"/>
    </row>
    <row r="194" spans="2:3">
      <c r="B194" s="43"/>
      <c r="C194" s="43"/>
    </row>
    <row r="195" spans="2:3">
      <c r="B195" s="43"/>
      <c r="C195" s="43"/>
    </row>
    <row r="196" spans="2:3">
      <c r="B196" s="43"/>
      <c r="C196" s="43"/>
    </row>
    <row r="197" spans="2:3">
      <c r="B197" s="43"/>
      <c r="C197" s="43"/>
    </row>
    <row r="198" spans="2:3">
      <c r="B198" s="43"/>
      <c r="C198" s="43"/>
    </row>
    <row r="199" spans="2:3">
      <c r="B199" s="43"/>
      <c r="C199" s="43"/>
    </row>
    <row r="200" spans="2:3">
      <c r="B200" s="43"/>
      <c r="C200" s="43"/>
    </row>
    <row r="201" spans="2:3">
      <c r="B201" s="43"/>
      <c r="C201" s="43"/>
    </row>
    <row r="202" spans="2:3">
      <c r="B202" s="43"/>
      <c r="C202" s="43"/>
    </row>
    <row r="203" spans="2:3">
      <c r="B203" s="43"/>
      <c r="C203" s="43"/>
    </row>
    <row r="204" spans="2:3">
      <c r="B204" s="43"/>
      <c r="C204" s="43"/>
    </row>
    <row r="205" spans="2:3">
      <c r="B205" s="43"/>
      <c r="C205" s="43"/>
    </row>
    <row r="206" spans="2:3">
      <c r="B206" s="43"/>
      <c r="C206" s="43"/>
    </row>
    <row r="207" spans="2:3">
      <c r="B207" s="43"/>
      <c r="C207" s="43"/>
    </row>
    <row r="208" spans="2:3">
      <c r="B208" s="43"/>
      <c r="C208" s="43"/>
    </row>
    <row r="209" spans="2:3">
      <c r="B209" s="43"/>
      <c r="C209" s="43"/>
    </row>
    <row r="210" spans="2:3">
      <c r="B210" s="43"/>
      <c r="C210" s="43"/>
    </row>
    <row r="211" spans="2:3">
      <c r="B211" s="43"/>
      <c r="C211" s="43"/>
    </row>
    <row r="212" spans="2:3">
      <c r="B212" s="43"/>
      <c r="C212" s="43"/>
    </row>
    <row r="213" spans="2:3">
      <c r="B213" s="43"/>
      <c r="C213" s="43"/>
    </row>
    <row r="214" spans="2:3">
      <c r="B214" s="43"/>
      <c r="C214" s="43"/>
    </row>
    <row r="215" spans="2:3">
      <c r="B215" s="43"/>
      <c r="C215" s="43"/>
    </row>
    <row r="216" spans="2:3">
      <c r="B216" s="43"/>
      <c r="C216" s="43"/>
    </row>
    <row r="217" spans="2:3">
      <c r="B217" s="43"/>
      <c r="C217" s="43"/>
    </row>
    <row r="218" spans="2:3">
      <c r="B218" s="43"/>
      <c r="C218" s="43"/>
    </row>
    <row r="219" spans="2:3">
      <c r="B219" s="43"/>
      <c r="C219" s="43"/>
    </row>
    <row r="220" spans="2:3">
      <c r="B220" s="43"/>
      <c r="C220" s="43"/>
    </row>
    <row r="221" spans="2:3">
      <c r="B221" s="43"/>
      <c r="C221" s="43"/>
    </row>
    <row r="222" spans="2:3">
      <c r="B222" s="43"/>
      <c r="C222" s="43"/>
    </row>
    <row r="223" spans="2:3">
      <c r="B223" s="43"/>
      <c r="C223" s="43"/>
    </row>
    <row r="224" spans="2:3">
      <c r="B224" s="43"/>
      <c r="C224" s="43"/>
    </row>
    <row r="225" spans="2:3">
      <c r="B225" s="43"/>
      <c r="C225" s="43"/>
    </row>
    <row r="226" spans="2:3">
      <c r="B226" s="43"/>
      <c r="C226" s="43"/>
    </row>
    <row r="227" spans="2:3">
      <c r="B227" s="43"/>
      <c r="C227" s="43"/>
    </row>
    <row r="228" spans="2:3">
      <c r="B228" s="43"/>
      <c r="C228" s="43"/>
    </row>
    <row r="229" spans="2:3">
      <c r="B229" s="43"/>
      <c r="C229" s="43"/>
    </row>
    <row r="230" spans="2:3">
      <c r="B230" s="43"/>
      <c r="C230" s="43"/>
    </row>
    <row r="231" spans="2:3">
      <c r="B231" s="43"/>
      <c r="C231" s="43"/>
    </row>
    <row r="232" spans="2:3">
      <c r="B232" s="43"/>
      <c r="C232" s="43"/>
    </row>
    <row r="233" spans="2:3">
      <c r="B233" s="43"/>
      <c r="C233" s="43"/>
    </row>
    <row r="234" spans="2:3">
      <c r="B234" s="43"/>
      <c r="C234" s="43"/>
    </row>
    <row r="235" spans="2:3">
      <c r="B235" s="43"/>
      <c r="C235" s="43"/>
    </row>
    <row r="236" spans="2:3">
      <c r="B236" s="43"/>
      <c r="C236" s="43"/>
    </row>
    <row r="237" spans="2:3">
      <c r="B237" s="43"/>
      <c r="C237" s="43"/>
    </row>
    <row r="238" spans="2:3">
      <c r="B238" s="43"/>
      <c r="C238" s="43"/>
    </row>
    <row r="239" spans="2:3">
      <c r="B239" s="43"/>
      <c r="C239" s="43"/>
    </row>
  </sheetData>
  <mergeCells count="246">
    <mergeCell ref="B236:C236"/>
    <mergeCell ref="B222:C222"/>
    <mergeCell ref="B223:C223"/>
    <mergeCell ref="B224:C224"/>
    <mergeCell ref="B225:C225"/>
    <mergeCell ref="B180:C180"/>
    <mergeCell ref="B181:C181"/>
    <mergeCell ref="B178:C178"/>
    <mergeCell ref="B179:C179"/>
    <mergeCell ref="B174:C174"/>
    <mergeCell ref="B239:C239"/>
    <mergeCell ref="B230:C230"/>
    <mergeCell ref="B231:C231"/>
    <mergeCell ref="B232:C232"/>
    <mergeCell ref="B233:C233"/>
    <mergeCell ref="B234:C234"/>
    <mergeCell ref="B235:C235"/>
    <mergeCell ref="B226:C226"/>
    <mergeCell ref="B227:C227"/>
    <mergeCell ref="B216:C216"/>
    <mergeCell ref="B217:C217"/>
    <mergeCell ref="B218:C218"/>
    <mergeCell ref="B219:C219"/>
    <mergeCell ref="B220:C220"/>
    <mergeCell ref="B238:C238"/>
    <mergeCell ref="B228:C228"/>
    <mergeCell ref="B229:C229"/>
    <mergeCell ref="B221:C221"/>
    <mergeCell ref="B237:C237"/>
    <mergeCell ref="B182:C182"/>
    <mergeCell ref="B183:C183"/>
    <mergeCell ref="B184:C184"/>
    <mergeCell ref="B185:C185"/>
    <mergeCell ref="B211:C211"/>
    <mergeCell ref="B212:C212"/>
    <mergeCell ref="B198:C198"/>
    <mergeCell ref="B206:C206"/>
    <mergeCell ref="B186:C186"/>
    <mergeCell ref="B187:C187"/>
    <mergeCell ref="B188:C188"/>
    <mergeCell ref="B189:C189"/>
    <mergeCell ref="B201:C201"/>
    <mergeCell ref="B190:C190"/>
    <mergeCell ref="B191:C191"/>
    <mergeCell ref="B215:C215"/>
    <mergeCell ref="B202:C202"/>
    <mergeCell ref="B203:C203"/>
    <mergeCell ref="B192:C192"/>
    <mergeCell ref="B193:C193"/>
    <mergeCell ref="B194:C194"/>
    <mergeCell ref="B195:C195"/>
    <mergeCell ref="B196:C196"/>
    <mergeCell ref="B197:C197"/>
    <mergeCell ref="B213:C213"/>
    <mergeCell ref="B214:C214"/>
    <mergeCell ref="B207:C207"/>
    <mergeCell ref="B199:C199"/>
    <mergeCell ref="B200:C200"/>
    <mergeCell ref="B210:C210"/>
    <mergeCell ref="B208:C208"/>
    <mergeCell ref="B209:C209"/>
    <mergeCell ref="B204:C204"/>
    <mergeCell ref="B205:C205"/>
    <mergeCell ref="B175:C175"/>
    <mergeCell ref="B176:C176"/>
    <mergeCell ref="B177:C177"/>
    <mergeCell ref="B166:C166"/>
    <mergeCell ref="B167:C167"/>
    <mergeCell ref="B168:C168"/>
    <mergeCell ref="B169:C169"/>
    <mergeCell ref="B170:C170"/>
    <mergeCell ref="B171:C171"/>
    <mergeCell ref="B172:C172"/>
    <mergeCell ref="B173:C173"/>
    <mergeCell ref="B165:C165"/>
    <mergeCell ref="B146:C146"/>
    <mergeCell ref="B147:C147"/>
    <mergeCell ref="B148:C148"/>
    <mergeCell ref="B149:C149"/>
    <mergeCell ref="B152:C152"/>
    <mergeCell ref="B153:C153"/>
    <mergeCell ref="B158:C158"/>
    <mergeCell ref="B159:C159"/>
    <mergeCell ref="B160:C160"/>
    <mergeCell ref="B161:C161"/>
    <mergeCell ref="B154:C154"/>
    <mergeCell ref="B155:C155"/>
    <mergeCell ref="B156:C156"/>
    <mergeCell ref="B157:C157"/>
    <mergeCell ref="B142:C142"/>
    <mergeCell ref="B143:C143"/>
    <mergeCell ref="B144:C144"/>
    <mergeCell ref="B145:C145"/>
    <mergeCell ref="B150:C150"/>
    <mergeCell ref="B151:C151"/>
    <mergeCell ref="B162:C162"/>
    <mergeCell ref="B163:C163"/>
    <mergeCell ref="B164:C164"/>
    <mergeCell ref="B141:C141"/>
    <mergeCell ref="B122:C122"/>
    <mergeCell ref="B123:C123"/>
    <mergeCell ref="B124:C124"/>
    <mergeCell ref="B125:C125"/>
    <mergeCell ref="B128:C128"/>
    <mergeCell ref="B129:C129"/>
    <mergeCell ref="B134:C134"/>
    <mergeCell ref="B135:C135"/>
    <mergeCell ref="B136:C136"/>
    <mergeCell ref="B137:C137"/>
    <mergeCell ref="B130:C130"/>
    <mergeCell ref="B131:C131"/>
    <mergeCell ref="B132:C132"/>
    <mergeCell ref="B133:C133"/>
    <mergeCell ref="B118:C118"/>
    <mergeCell ref="B119:C119"/>
    <mergeCell ref="B120:C120"/>
    <mergeCell ref="B121:C121"/>
    <mergeCell ref="B126:C126"/>
    <mergeCell ref="B127:C127"/>
    <mergeCell ref="B138:C138"/>
    <mergeCell ref="B139:C139"/>
    <mergeCell ref="B140:C140"/>
    <mergeCell ref="B114:C114"/>
    <mergeCell ref="B115:C115"/>
    <mergeCell ref="B116:C116"/>
    <mergeCell ref="B117:C117"/>
    <mergeCell ref="B65:C65"/>
    <mergeCell ref="D65:H65"/>
    <mergeCell ref="D102:H102"/>
    <mergeCell ref="D103:H103"/>
    <mergeCell ref="D100:H100"/>
    <mergeCell ref="D101:H101"/>
    <mergeCell ref="B110:C110"/>
    <mergeCell ref="B111:C111"/>
    <mergeCell ref="B112:C112"/>
    <mergeCell ref="B113:C113"/>
    <mergeCell ref="B106:C106"/>
    <mergeCell ref="B107:C107"/>
    <mergeCell ref="B108:C108"/>
    <mergeCell ref="B109:C109"/>
    <mergeCell ref="B100:C100"/>
    <mergeCell ref="B101:C101"/>
    <mergeCell ref="B104:C104"/>
    <mergeCell ref="B105:C105"/>
    <mergeCell ref="D43:H43"/>
    <mergeCell ref="D46:H46"/>
    <mergeCell ref="B55:C55"/>
    <mergeCell ref="D55:H55"/>
    <mergeCell ref="D62:H62"/>
    <mergeCell ref="B63:C63"/>
    <mergeCell ref="D56:H56"/>
    <mergeCell ref="B56:C56"/>
    <mergeCell ref="A54:M54"/>
    <mergeCell ref="D22:H22"/>
    <mergeCell ref="B34:C34"/>
    <mergeCell ref="D34:H34"/>
    <mergeCell ref="A23:M23"/>
    <mergeCell ref="B24:C24"/>
    <mergeCell ref="D24:H24"/>
    <mergeCell ref="A27:M27"/>
    <mergeCell ref="B28:C28"/>
    <mergeCell ref="B53:C53"/>
    <mergeCell ref="B43:C43"/>
    <mergeCell ref="D25:H25"/>
    <mergeCell ref="B25:C25"/>
    <mergeCell ref="D47:H47"/>
    <mergeCell ref="B42:C42"/>
    <mergeCell ref="D42:H42"/>
    <mergeCell ref="B44:C44"/>
    <mergeCell ref="D44:H44"/>
    <mergeCell ref="B46:C46"/>
    <mergeCell ref="D53:H53"/>
    <mergeCell ref="D52:H52"/>
    <mergeCell ref="A41:M41"/>
    <mergeCell ref="A51:M51"/>
    <mergeCell ref="B49:C49"/>
    <mergeCell ref="D49:H49"/>
    <mergeCell ref="B50:C50"/>
    <mergeCell ref="D28:H28"/>
    <mergeCell ref="A14:M14"/>
    <mergeCell ref="B35:C35"/>
    <mergeCell ref="D35:H35"/>
    <mergeCell ref="A36:M36"/>
    <mergeCell ref="A20:A21"/>
    <mergeCell ref="B20:C21"/>
    <mergeCell ref="D20:H21"/>
    <mergeCell ref="I20:L20"/>
    <mergeCell ref="M20:M21"/>
    <mergeCell ref="B32:C32"/>
    <mergeCell ref="D32:H32"/>
    <mergeCell ref="D29:H29"/>
    <mergeCell ref="A33:M33"/>
    <mergeCell ref="B29:C29"/>
    <mergeCell ref="B26:C26"/>
    <mergeCell ref="D26:H26"/>
    <mergeCell ref="B52:C52"/>
    <mergeCell ref="B38:C38"/>
    <mergeCell ref="D38:H38"/>
    <mergeCell ref="B39:C39"/>
    <mergeCell ref="B40:C40"/>
    <mergeCell ref="D40:H40"/>
    <mergeCell ref="B47:C47"/>
    <mergeCell ref="D50:H50"/>
    <mergeCell ref="B22:C22"/>
    <mergeCell ref="B37:C37"/>
    <mergeCell ref="D37:H37"/>
    <mergeCell ref="B31:C31"/>
    <mergeCell ref="D31:H31"/>
    <mergeCell ref="A30:M30"/>
    <mergeCell ref="B102:C102"/>
    <mergeCell ref="B103:C103"/>
    <mergeCell ref="D39:H39"/>
    <mergeCell ref="B61:C61"/>
    <mergeCell ref="D61:H61"/>
    <mergeCell ref="B62:C62"/>
    <mergeCell ref="D59:H59"/>
    <mergeCell ref="A45:M45"/>
    <mergeCell ref="B60:C60"/>
    <mergeCell ref="D63:H63"/>
    <mergeCell ref="B48:C48"/>
    <mergeCell ref="D48:H48"/>
    <mergeCell ref="B69:C69"/>
    <mergeCell ref="D60:H60"/>
    <mergeCell ref="B58:C58"/>
    <mergeCell ref="D58:H58"/>
    <mergeCell ref="B68:C68"/>
    <mergeCell ref="D57:H57"/>
    <mergeCell ref="B71:C71"/>
    <mergeCell ref="D97:H97"/>
    <mergeCell ref="D98:H98"/>
    <mergeCell ref="D93:H93"/>
    <mergeCell ref="D94:H94"/>
    <mergeCell ref="B64:C64"/>
    <mergeCell ref="B96:C96"/>
    <mergeCell ref="D96:H96"/>
    <mergeCell ref="B98:C98"/>
    <mergeCell ref="B99:C99"/>
    <mergeCell ref="D95:H95"/>
    <mergeCell ref="B97:C97"/>
    <mergeCell ref="D99:H99"/>
    <mergeCell ref="B57:C57"/>
    <mergeCell ref="B59:C59"/>
    <mergeCell ref="D64:H64"/>
    <mergeCell ref="B93:C93"/>
    <mergeCell ref="B94:C94"/>
    <mergeCell ref="B95:C95"/>
  </mergeCells>
  <phoneticPr fontId="10" type="noConversion"/>
  <pageMargins left="0.39" right="0.27" top="0.3" bottom="0.3" header="0.24" footer="0.2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</vt:lpstr>
      <vt:lpstr>ССР!Область_печати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2012-06-24T10:34:29Z</cp:lastPrinted>
  <dcterms:created xsi:type="dcterms:W3CDTF">2006-09-28T05:33:49Z</dcterms:created>
  <dcterms:modified xsi:type="dcterms:W3CDTF">2012-06-26T14:08:28Z</dcterms:modified>
</cp:coreProperties>
</file>